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60" yWindow="160" windowWidth="22960" windowHeight="10820" activeTab="0"/>
  </bookViews>
  <sheets>
    <sheet name="Toelichting" sheetId="1" r:id="rId1"/>
    <sheet name="Verkoopfacturen" sheetId="2" r:id="rId2"/>
    <sheet name="Inkoopfacturen" sheetId="3" r:id="rId3"/>
    <sheet name="BTW afdracht" sheetId="4" r:id="rId4"/>
  </sheets>
  <definedNames>
    <definedName name="_xlnm._FilterDatabase" localSheetId="2" hidden="1">'Inkoopfacturen'!$A$1:$G$71</definedName>
    <definedName name="_xlnm._FilterDatabase" localSheetId="1" hidden="1">'Verkoopfacturen'!$A$1:$G$7</definedName>
  </definedNames>
  <calcPr fullCalcOnLoad="1"/>
  <pivotCaches>
    <pivotCache cacheId="1" r:id="rId5"/>
  </pivotCaches>
</workbook>
</file>

<file path=xl/comments2.xml><?xml version="1.0" encoding="utf-8"?>
<comments xmlns="http://schemas.openxmlformats.org/spreadsheetml/2006/main">
  <authors>
    <author>Femke Hogema</author>
  </authors>
  <commentList>
    <comment ref="C1" authorId="0">
      <text>
        <r>
          <rPr>
            <b/>
            <sz val="8"/>
            <rFont val="Tahoma"/>
            <family val="0"/>
          </rPr>
          <t>Femke Hogema:</t>
        </r>
        <r>
          <rPr>
            <sz val="8"/>
            <rFont val="Tahoma"/>
            <family val="0"/>
          </rPr>
          <t xml:space="preserve">
Heel getal invullen:
1 voor kwartaal 1
2 voor kwartaal 2
etc.</t>
        </r>
      </text>
    </comment>
  </commentList>
</comments>
</file>

<file path=xl/sharedStrings.xml><?xml version="1.0" encoding="utf-8"?>
<sst xmlns="http://schemas.openxmlformats.org/spreadsheetml/2006/main" count="82" uniqueCount="59">
  <si>
    <t>Controleer ook zelf of de grafieken nog een juiste weergave van de facturen geven</t>
  </si>
  <si>
    <t>Zie voor meer informatie over Healthy Finance, Trainingen, Workshops of het boek Financiën voor ZZPers:</t>
  </si>
  <si>
    <t>http://www.financienvoorzzpers.nl</t>
  </si>
  <si>
    <t>Dit overzicht is een hulpmiddel om inkoop en verkoopfacturen te registreren. Dit model vervangt niet een boekhouding, maar kan voor kleine</t>
  </si>
  <si>
    <t xml:space="preserve">administraties wel een (tijdelijke) oplossing bieden. </t>
  </si>
  <si>
    <t>Toelichting:</t>
  </si>
  <si>
    <t>btw</t>
  </si>
  <si>
    <t>totaal</t>
  </si>
  <si>
    <t>Bedrag</t>
  </si>
  <si>
    <t>BTW</t>
  </si>
  <si>
    <t>Totaal</t>
  </si>
  <si>
    <t>Leverancier</t>
  </si>
  <si>
    <t>kwartaal</t>
  </si>
  <si>
    <t>Q1</t>
  </si>
  <si>
    <t>Q2</t>
  </si>
  <si>
    <t>Q3</t>
  </si>
  <si>
    <t>Q4</t>
  </si>
  <si>
    <t>Kwartaal</t>
  </si>
  <si>
    <t>Omzet</t>
  </si>
  <si>
    <t>Fact nr.</t>
  </si>
  <si>
    <t>Klant</t>
  </si>
  <si>
    <t>Klant A</t>
  </si>
  <si>
    <t>Klant B</t>
  </si>
  <si>
    <t>Klant ABC</t>
  </si>
  <si>
    <t>Leverancier 1</t>
  </si>
  <si>
    <t>Categorie</t>
  </si>
  <si>
    <t>Kantoorbenodigdheden</t>
  </si>
  <si>
    <t>Telefoon</t>
  </si>
  <si>
    <t>De Boekenclub</t>
  </si>
  <si>
    <t>Telefonie BV</t>
  </si>
  <si>
    <t>Literatuur</t>
  </si>
  <si>
    <t>Af te dragen BTW</t>
  </si>
  <si>
    <t>Vooraftrek</t>
  </si>
  <si>
    <t>BTW Q1</t>
  </si>
  <si>
    <t>Verschuldigde BTW</t>
  </si>
  <si>
    <t>BTW Q2</t>
  </si>
  <si>
    <t>BTW Q3</t>
  </si>
  <si>
    <t>BTW Q4</t>
  </si>
  <si>
    <t>Printtijger</t>
  </si>
  <si>
    <t>Verzekeraar</t>
  </si>
  <si>
    <t>Bedrijfsverzekering</t>
  </si>
  <si>
    <t>drukwerk</t>
  </si>
  <si>
    <t>Freelancelotje</t>
  </si>
  <si>
    <t>Inhuur derden</t>
  </si>
  <si>
    <t>Som van Bedrag</t>
  </si>
  <si>
    <t>Factuurbedr ex btw</t>
  </si>
  <si>
    <t>Disclaimer:</t>
  </si>
  <si>
    <t>Dit overzicht is gemaakt door www.healthyfinance.nl</t>
  </si>
  <si>
    <t>Het gebruik van dit overzicht is geheel voor eigen risico.</t>
  </si>
  <si>
    <t>Healthy Finance is niet aansprakelijkheid voor onjuiste uitkomsten, typ-fouten, programmerfouten of andere problemen met het gebruik van dit overzicht.</t>
  </si>
  <si>
    <t>Het BTW sheet is een hulpmiddel. Tel de berekeningen altijd na.</t>
  </si>
  <si>
    <t xml:space="preserve">Je kunt naar behoefte regels of kolommen tussenvoegen. </t>
  </si>
  <si>
    <t>Controleer altijd of de optellingen en celverwijzingen nog correct zijn.</t>
  </si>
  <si>
    <t>Overzicht van kosten per categorie ex BTW</t>
  </si>
  <si>
    <t>Toelichting Model Registratie Inkoop- en verkoopfacturen</t>
  </si>
  <si>
    <t>factuurdatum</t>
  </si>
  <si>
    <t>(blank)</t>
  </si>
  <si>
    <t>Grand Total</t>
  </si>
  <si>
    <t>Datum</t>
  </si>
</sst>
</file>

<file path=xl/styles.xml><?xml version="1.0" encoding="utf-8"?>
<styleSheet xmlns="http://schemas.openxmlformats.org/spreadsheetml/2006/main">
  <numFmts count="22">
    <numFmt numFmtId="5" formatCode="&quot;€&quot;#,##0_-;&quot;€&quot;#,##0\-"/>
    <numFmt numFmtId="6" formatCode="&quot;€&quot;#,##0_-;[Red]&quot;€&quot;#,##0\-"/>
    <numFmt numFmtId="7" formatCode="&quot;€&quot;#,##0.00_-;&quot;€&quot;#,##0.00\-"/>
    <numFmt numFmtId="8" formatCode="&quot;€&quot;#,##0.00_-;[Red]&quot;€&quot;#,##0.00\-"/>
    <numFmt numFmtId="42" formatCode="_-&quot;€&quot;* #,##0_-;_-&quot;€&quot;* #,##0\-;_-&quot;€&quot;* &quot;-&quot;_-;_-@_-"/>
    <numFmt numFmtId="41" formatCode="_-* #,##0_-;_-* #,##0\-;_-* &quot;-&quot;_-;_-@_-"/>
    <numFmt numFmtId="44" formatCode="_-&quot;€&quot;* #,##0.00_-;_-&quot;€&quot;* #,##0.00\-;_-&quot;€&quot;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b/>
      <sz val="12"/>
      <color indexed="63"/>
      <name val="Arial"/>
      <family val="2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u val="single"/>
      <sz val="11"/>
      <color indexed="63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44" applyFont="1" applyAlignment="1" applyProtection="1">
      <alignment/>
      <protection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Omzet per kwartaal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065"/>
          <c:w val="0.953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Verkoopfacturen!$J$1</c:f>
              <c:strCache>
                <c:ptCount val="1"/>
                <c:pt idx="0">
                  <c:v>Omzet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Verkoopfacturen!$I$2:$I$5</c:f>
              <c:strCache/>
            </c:strRef>
          </c:cat>
          <c:val>
            <c:numRef>
              <c:f>Verkoopfacturen!$J$2:$J$5</c:f>
              <c:numCache/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5543550</xdr:colOff>
      <xdr:row>18</xdr:row>
      <xdr:rowOff>85725</xdr:rowOff>
    </xdr:from>
    <xdr:to>
      <xdr:col>0</xdr:col>
      <xdr:colOff>7296150</xdr:colOff>
      <xdr:row>24</xdr:row>
      <xdr:rowOff>47625</xdr:rowOff>
    </xdr:to>
    <xdr:pic>
      <xdr:nvPicPr>
        <xdr:cNvPr id="1" name="Picture 1" descr="Healthy Financ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028950"/>
          <a:ext cx="1752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133350</xdr:rowOff>
    </xdr:from>
    <xdr:to>
      <xdr:col>17</xdr:col>
      <xdr:colOff>257175</xdr:colOff>
      <xdr:row>11</xdr:row>
      <xdr:rowOff>133350</xdr:rowOff>
    </xdr:to>
    <xdr:graphicFrame>
      <xdr:nvGraphicFramePr>
        <xdr:cNvPr id="1" name="Chart 1"/>
        <xdr:cNvGraphicFramePr/>
      </xdr:nvGraphicFramePr>
      <xdr:xfrm>
        <a:off x="6581775" y="133350"/>
        <a:ext cx="41433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17</xdr:row>
      <xdr:rowOff>9525</xdr:rowOff>
    </xdr:from>
    <xdr:to>
      <xdr:col>17</xdr:col>
      <xdr:colOff>38100</xdr:colOff>
      <xdr:row>25</xdr:row>
      <xdr:rowOff>104775</xdr:rowOff>
    </xdr:to>
    <xdr:sp>
      <xdr:nvSpPr>
        <xdr:cNvPr id="1" name="Rectangular Callout 2"/>
        <xdr:cNvSpPr>
          <a:spLocks/>
        </xdr:cNvSpPr>
      </xdr:nvSpPr>
      <xdr:spPr>
        <a:xfrm>
          <a:off x="8943975" y="2600325"/>
          <a:ext cx="3143250" cy="1314450"/>
        </a:xfrm>
        <a:prstGeom prst="wedgeRectCallout">
          <a:avLst>
            <a:gd name="adj1" fmla="val -33555"/>
            <a:gd name="adj2" fmla="val -113324"/>
          </a:avLst>
        </a:prstGeom>
        <a:solidFill>
          <a:srgbClr val="40404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! Refresh data / vernieuwen
</a:t>
          </a:r>
          <a:r>
            <a:rPr lang="en-US" cap="none" sz="1100" b="0" i="0" u="none" baseline="0">
              <a:solidFill>
                <a:srgbClr val="FFFFFF"/>
              </a:solidFill>
            </a:rPr>
            <a:t>Iedere keer dat je facturen hebt toegevoegd, moet je de draaitabel updaten.
</a:t>
          </a:r>
          <a:r>
            <a:rPr lang="en-US" cap="none" sz="1100" b="0" i="0" u="none" baseline="0">
              <a:solidFill>
                <a:srgbClr val="FFFFFF"/>
              </a:solidFill>
            </a:rPr>
            <a:t>Dat doe je door met je muis in de draaitabel te gaan staan en met je </a:t>
          </a:r>
          <a:r>
            <a:rPr lang="en-US" cap="none" sz="1100" b="0" i="0" u="none" baseline="0">
              <a:solidFill>
                <a:srgbClr val="FF6600"/>
              </a:solidFill>
            </a:rPr>
            <a:t>rechtermuisknop</a:t>
          </a:r>
          <a:r>
            <a:rPr lang="en-US" cap="none" sz="1100" b="0" i="0" u="none" baseline="0">
              <a:solidFill>
                <a:srgbClr val="FFFFFF"/>
              </a:solidFill>
            </a:rPr>
            <a:t> te klikken. 
</a:t>
          </a:r>
          <a:r>
            <a:rPr lang="en-US" cap="none" sz="1100" b="0" i="0" u="none" baseline="0">
              <a:solidFill>
                <a:srgbClr val="FFFFFF"/>
              </a:solidFill>
            </a:rPr>
            <a:t>Klik op </a:t>
          </a:r>
          <a:r>
            <a:rPr lang="en-US" cap="none" sz="1100" b="0" i="0" u="none" baseline="0">
              <a:solidFill>
                <a:srgbClr val="FF6600"/>
              </a:solidFill>
            </a:rPr>
            <a:t>Refresh data </a:t>
          </a:r>
          <a:r>
            <a:rPr lang="en-US" cap="none" sz="1100" b="0" i="0" u="none" baseline="0">
              <a:solidFill>
                <a:srgbClr val="FFFFFF"/>
              </a:solidFill>
            </a:rPr>
            <a:t>of </a:t>
          </a:r>
          <a:r>
            <a:rPr lang="en-US" cap="none" sz="1100" b="0" i="0" u="none" baseline="0">
              <a:solidFill>
                <a:srgbClr val="FF6600"/>
              </a:solidFill>
            </a:rPr>
            <a:t>Vernieuwen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95250</xdr:rowOff>
    </xdr:from>
    <xdr:to>
      <xdr:col>9</xdr:col>
      <xdr:colOff>209550</xdr:colOff>
      <xdr:row>22</xdr:row>
      <xdr:rowOff>0</xdr:rowOff>
    </xdr:to>
    <xdr:sp>
      <xdr:nvSpPr>
        <xdr:cNvPr id="1" name="Rectangular Callout 2"/>
        <xdr:cNvSpPr>
          <a:spLocks/>
        </xdr:cNvSpPr>
      </xdr:nvSpPr>
      <xdr:spPr>
        <a:xfrm>
          <a:off x="3209925" y="1800225"/>
          <a:ext cx="3152775" cy="1609725"/>
        </a:xfrm>
        <a:prstGeom prst="wedgeRectCallout">
          <a:avLst>
            <a:gd name="adj1" fmla="val -33907"/>
            <a:gd name="adj2" fmla="val -114925"/>
          </a:avLst>
        </a:prstGeom>
        <a:solidFill>
          <a:srgbClr val="FFFFF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Check de gegevens!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Het is belangrijk dat je altijd de btw bedragen controleert aan de hand van de bedragen in de sheets 'verkoopfacturen' en 'inkoopfacturen'.
</a:t>
          </a:r>
          <a:r>
            <a:rPr lang="en-US" cap="none" sz="1100" b="0" i="0" u="none" baseline="0">
              <a:solidFill>
                <a:srgbClr val="000000"/>
              </a:solidFill>
            </a:rPr>
            <a:t>Excel formules kunnen kapot gaan. Healthy Finance is niet aansprakelijk voor fouten in de administratie of in de btw aangifte die veroorzaakt worden door fouten in dit model.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E16384" sheet="Inkoopfacturen"/>
  </cacheSource>
  <cacheFields count="4">
    <cacheField name="Categorie">
      <sharedItems containsBlank="1" containsMixedTypes="0" count="7">
        <s v="Kantoorbenodigdheden"/>
        <s v="Literatuur"/>
        <s v="Telefoon"/>
        <s v="drukwerk"/>
        <s v="Bedrijfsverzekering"/>
        <s v="Inhuur derden"/>
        <m/>
      </sharedItems>
    </cacheField>
    <cacheField name="factuurdatum">
      <sharedItems containsMixedTypes="0"/>
    </cacheField>
    <cacheField name="kwartaal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Bedrag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1" cacheId="1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K2:Q11" firstHeaderRow="1" firstDataRow="2" firstDataCol="1"/>
  <pivotFields count="4">
    <pivotField axis="axisRow" compact="0" outline="0" subtotalTop="0" showAll="0">
      <items count="8">
        <item x="4"/>
        <item x="3"/>
        <item x="5"/>
        <item x="0"/>
        <item x="1"/>
        <item x="2"/>
        <item x="6"/>
        <item t="default"/>
      </items>
    </pivotField>
    <pivotField compact="0" outline="0" subtotalTop="0" showAll="0" defaultSubtotal="0"/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dataField="1" compact="0" outline="0" subtotalTop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 van Bedrag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ienvoorzzpers.n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 topLeftCell="A1">
      <selection activeCell="A23" sqref="A23"/>
    </sheetView>
  </sheetViews>
  <sheetFormatPr defaultColWidth="8.8515625" defaultRowHeight="12.75"/>
  <cols>
    <col min="1" max="1" width="110.00390625" style="0" customWidth="1"/>
  </cols>
  <sheetData>
    <row r="1" s="22" customFormat="1" ht="15">
      <c r="A1" s="21" t="s">
        <v>54</v>
      </c>
    </row>
    <row r="2" s="22" customFormat="1" ht="12">
      <c r="A2" s="23"/>
    </row>
    <row r="3" s="22" customFormat="1" ht="12">
      <c r="A3" s="22" t="s">
        <v>3</v>
      </c>
    </row>
    <row r="4" s="22" customFormat="1" ht="12">
      <c r="A4" s="22" t="s">
        <v>4</v>
      </c>
    </row>
    <row r="5" s="22" customFormat="1" ht="12"/>
    <row r="6" s="22" customFormat="1" ht="12">
      <c r="A6" s="28" t="s">
        <v>5</v>
      </c>
    </row>
    <row r="7" s="22" customFormat="1" ht="12">
      <c r="A7" s="23" t="s">
        <v>51</v>
      </c>
    </row>
    <row r="8" s="22" customFormat="1" ht="12">
      <c r="A8" s="23" t="s">
        <v>52</v>
      </c>
    </row>
    <row r="9" s="22" customFormat="1" ht="12"/>
    <row r="10" s="22" customFormat="1" ht="12">
      <c r="A10" s="23" t="s">
        <v>0</v>
      </c>
    </row>
    <row r="11" s="22" customFormat="1" ht="12">
      <c r="A11" s="23" t="s">
        <v>50</v>
      </c>
    </row>
    <row r="12" s="22" customFormat="1" ht="12">
      <c r="A12" s="23"/>
    </row>
    <row r="13" s="22" customFormat="1" ht="12">
      <c r="A13" s="25" t="s">
        <v>46</v>
      </c>
    </row>
    <row r="14" s="22" customFormat="1" ht="12">
      <c r="A14" s="23" t="s">
        <v>47</v>
      </c>
    </row>
    <row r="15" s="22" customFormat="1" ht="12">
      <c r="A15" s="23" t="s">
        <v>48</v>
      </c>
    </row>
    <row r="16" s="22" customFormat="1" ht="24">
      <c r="A16" s="23" t="s">
        <v>49</v>
      </c>
    </row>
    <row r="17" s="22" customFormat="1" ht="12"/>
    <row r="20" ht="15">
      <c r="A20" s="26" t="s">
        <v>1</v>
      </c>
    </row>
    <row r="21" ht="15">
      <c r="A21" s="27" t="s">
        <v>2</v>
      </c>
    </row>
    <row r="22" ht="15">
      <c r="A22" s="27"/>
    </row>
    <row r="23" ht="15">
      <c r="A23" s="24"/>
    </row>
  </sheetData>
  <sheetProtection/>
  <hyperlinks>
    <hyperlink ref="A21" r:id="rId1" display="http://www.financienvoorzzpers.n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J2" sqref="J2"/>
    </sheetView>
  </sheetViews>
  <sheetFormatPr defaultColWidth="8.8515625" defaultRowHeight="12.75"/>
  <cols>
    <col min="1" max="1" width="9.28125" style="0" bestFit="1" customWidth="1"/>
    <col min="2" max="2" width="9.28125" style="0" customWidth="1"/>
    <col min="3" max="3" width="9.28125" style="0" bestFit="1" customWidth="1"/>
    <col min="4" max="4" width="10.421875" style="0" customWidth="1"/>
    <col min="5" max="5" width="9.28125" style="0" bestFit="1" customWidth="1"/>
    <col min="6" max="6" width="9.421875" style="0" bestFit="1" customWidth="1"/>
    <col min="7" max="7" width="10.8515625" style="0" customWidth="1"/>
    <col min="8" max="9" width="8.8515625" style="0" customWidth="1"/>
    <col min="10" max="10" width="9.421875" style="0" bestFit="1" customWidth="1"/>
  </cols>
  <sheetData>
    <row r="1" spans="1:10" s="2" customFormat="1" ht="12.75">
      <c r="A1" s="2" t="s">
        <v>19</v>
      </c>
      <c r="B1" s="2" t="s">
        <v>58</v>
      </c>
      <c r="C1" s="2" t="s">
        <v>12</v>
      </c>
      <c r="D1" s="3" t="s">
        <v>45</v>
      </c>
      <c r="E1" s="2" t="s">
        <v>6</v>
      </c>
      <c r="F1" s="2" t="s">
        <v>7</v>
      </c>
      <c r="G1" s="2" t="s">
        <v>20</v>
      </c>
      <c r="I1" s="2" t="s">
        <v>17</v>
      </c>
      <c r="J1" s="2" t="s">
        <v>18</v>
      </c>
    </row>
    <row r="2" spans="1:13" ht="12.75">
      <c r="A2">
        <v>2015001</v>
      </c>
      <c r="C2">
        <v>1</v>
      </c>
      <c r="D2" s="1">
        <v>4000</v>
      </c>
      <c r="E2">
        <v>840</v>
      </c>
      <c r="F2" s="1">
        <f aca="true" t="shared" si="0" ref="F2:F7">SUM(D2:E2)</f>
        <v>4840</v>
      </c>
      <c r="G2" t="s">
        <v>23</v>
      </c>
      <c r="I2" t="s">
        <v>13</v>
      </c>
      <c r="J2" s="1">
        <f>SUMIF(C:C,"=1",D:D)</f>
        <v>7000</v>
      </c>
      <c r="M2" s="1"/>
    </row>
    <row r="3" spans="1:13" ht="12.75">
      <c r="A3">
        <v>2015002</v>
      </c>
      <c r="C3">
        <v>1</v>
      </c>
      <c r="D3" s="1">
        <v>3000</v>
      </c>
      <c r="E3">
        <v>630</v>
      </c>
      <c r="F3" s="1">
        <f t="shared" si="0"/>
        <v>3630</v>
      </c>
      <c r="G3" t="s">
        <v>23</v>
      </c>
      <c r="I3" t="s">
        <v>14</v>
      </c>
      <c r="J3" s="1">
        <f>SUMIF(C:C,"=2",D:D)</f>
        <v>9500</v>
      </c>
      <c r="M3" s="1"/>
    </row>
    <row r="4" spans="1:13" ht="12.75">
      <c r="A4">
        <v>2015003</v>
      </c>
      <c r="C4">
        <v>2</v>
      </c>
      <c r="D4" s="1">
        <v>4500</v>
      </c>
      <c r="E4">
        <v>945</v>
      </c>
      <c r="F4" s="1">
        <f t="shared" si="0"/>
        <v>5445</v>
      </c>
      <c r="G4" t="s">
        <v>21</v>
      </c>
      <c r="I4" t="s">
        <v>15</v>
      </c>
      <c r="J4" s="1">
        <f>SUMIF(C:C,"=3",D:D)</f>
        <v>10000</v>
      </c>
      <c r="M4" s="1"/>
    </row>
    <row r="5" spans="1:10" ht="12.75">
      <c r="A5">
        <v>2015004</v>
      </c>
      <c r="C5">
        <v>2</v>
      </c>
      <c r="D5" s="1">
        <v>5000</v>
      </c>
      <c r="E5">
        <v>1050</v>
      </c>
      <c r="F5" s="1">
        <f t="shared" si="0"/>
        <v>6050</v>
      </c>
      <c r="G5" t="s">
        <v>22</v>
      </c>
      <c r="I5" t="s">
        <v>16</v>
      </c>
      <c r="J5" s="1">
        <f>SUMIF(C:C,"=4",D:D)</f>
        <v>8000</v>
      </c>
    </row>
    <row r="6" spans="1:7" ht="12">
      <c r="A6">
        <v>2015005</v>
      </c>
      <c r="C6">
        <v>3</v>
      </c>
      <c r="D6" s="1">
        <v>10000</v>
      </c>
      <c r="E6">
        <v>2100</v>
      </c>
      <c r="F6" s="1">
        <f t="shared" si="0"/>
        <v>12100</v>
      </c>
      <c r="G6" t="s">
        <v>21</v>
      </c>
    </row>
    <row r="7" spans="1:7" ht="12">
      <c r="A7">
        <v>2015006</v>
      </c>
      <c r="C7">
        <v>4</v>
      </c>
      <c r="D7" s="1">
        <v>8000</v>
      </c>
      <c r="E7">
        <v>1680</v>
      </c>
      <c r="F7" s="1">
        <f t="shared" si="0"/>
        <v>9680</v>
      </c>
      <c r="G7" t="s">
        <v>22</v>
      </c>
    </row>
    <row r="26" ht="12">
      <c r="E26" s="1"/>
    </row>
    <row r="30" spans="5:6" ht="12">
      <c r="E30" s="1"/>
      <c r="F30" s="1"/>
    </row>
  </sheetData>
  <sheetProtection/>
  <autoFilter ref="A1:G7"/>
  <dataValidations count="1">
    <dataValidation type="whole" allowBlank="1" showInputMessage="1" showErrorMessage="1" sqref="C1:C65536">
      <formula1>1</formula1>
      <formula2>4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8.8515625" defaultRowHeight="12.75"/>
  <cols>
    <col min="1" max="1" width="18.00390625" style="0" bestFit="1" customWidth="1"/>
    <col min="2" max="2" width="20.140625" style="0" bestFit="1" customWidth="1"/>
    <col min="3" max="3" width="14.28125" style="0" customWidth="1"/>
    <col min="4" max="4" width="9.28125" style="0" customWidth="1"/>
    <col min="5" max="8" width="8.8515625" style="0" customWidth="1"/>
    <col min="9" max="9" width="1.8515625" style="0" customWidth="1"/>
    <col min="10" max="10" width="2.28125" style="0" customWidth="1"/>
    <col min="11" max="11" width="18.7109375" style="0" customWidth="1"/>
    <col min="12" max="16" width="10.140625" style="0" customWidth="1"/>
    <col min="17" max="17" width="10.00390625" style="0" bestFit="1" customWidth="1"/>
  </cols>
  <sheetData>
    <row r="1" spans="1:13" ht="12">
      <c r="A1" t="s">
        <v>11</v>
      </c>
      <c r="B1" t="s">
        <v>25</v>
      </c>
      <c r="C1" t="s">
        <v>55</v>
      </c>
      <c r="D1" t="s">
        <v>12</v>
      </c>
      <c r="E1" t="s">
        <v>8</v>
      </c>
      <c r="F1" t="s">
        <v>9</v>
      </c>
      <c r="G1" t="s">
        <v>10</v>
      </c>
      <c r="K1" s="2" t="s">
        <v>53</v>
      </c>
      <c r="L1" s="2"/>
      <c r="M1" s="2"/>
    </row>
    <row r="2" spans="1:17" ht="12">
      <c r="A2" t="s">
        <v>24</v>
      </c>
      <c r="B2" t="s">
        <v>26</v>
      </c>
      <c r="C2" s="29">
        <v>42006</v>
      </c>
      <c r="D2">
        <v>1</v>
      </c>
      <c r="E2">
        <v>100</v>
      </c>
      <c r="F2">
        <v>21</v>
      </c>
      <c r="G2">
        <f>SUM(E2:F2)</f>
        <v>121</v>
      </c>
      <c r="K2" s="4" t="s">
        <v>44</v>
      </c>
      <c r="L2" s="4" t="s">
        <v>12</v>
      </c>
      <c r="M2" s="5"/>
      <c r="N2" s="5"/>
      <c r="O2" s="5"/>
      <c r="P2" s="5"/>
      <c r="Q2" s="6"/>
    </row>
    <row r="3" spans="1:17" ht="12">
      <c r="A3" t="s">
        <v>28</v>
      </c>
      <c r="B3" t="s">
        <v>30</v>
      </c>
      <c r="D3">
        <v>1</v>
      </c>
      <c r="E3">
        <v>30</v>
      </c>
      <c r="F3">
        <v>1.8</v>
      </c>
      <c r="G3">
        <f aca="true" t="shared" si="0" ref="G3:G66">SUM(E3:F3)</f>
        <v>31.8</v>
      </c>
      <c r="K3" s="4" t="s">
        <v>25</v>
      </c>
      <c r="L3" s="7">
        <v>1</v>
      </c>
      <c r="M3" s="8">
        <v>2</v>
      </c>
      <c r="N3" s="8">
        <v>3</v>
      </c>
      <c r="O3" s="8">
        <v>4</v>
      </c>
      <c r="P3" s="8" t="s">
        <v>56</v>
      </c>
      <c r="Q3" s="9" t="s">
        <v>57</v>
      </c>
    </row>
    <row r="4" spans="1:17" ht="12">
      <c r="A4" t="s">
        <v>29</v>
      </c>
      <c r="B4" t="s">
        <v>27</v>
      </c>
      <c r="D4">
        <v>2</v>
      </c>
      <c r="E4">
        <v>60</v>
      </c>
      <c r="F4">
        <v>12.6</v>
      </c>
      <c r="G4">
        <f t="shared" si="0"/>
        <v>72.6</v>
      </c>
      <c r="K4" s="7" t="s">
        <v>40</v>
      </c>
      <c r="L4" s="10"/>
      <c r="M4" s="11"/>
      <c r="N4" s="11"/>
      <c r="O4" s="11">
        <v>120</v>
      </c>
      <c r="P4" s="11"/>
      <c r="Q4" s="12">
        <v>120</v>
      </c>
    </row>
    <row r="5" spans="1:17" ht="12">
      <c r="A5" t="s">
        <v>38</v>
      </c>
      <c r="B5" t="s">
        <v>41</v>
      </c>
      <c r="D5">
        <v>3</v>
      </c>
      <c r="E5">
        <v>200</v>
      </c>
      <c r="F5">
        <v>42</v>
      </c>
      <c r="G5">
        <f t="shared" si="0"/>
        <v>242</v>
      </c>
      <c r="K5" s="13" t="s">
        <v>41</v>
      </c>
      <c r="L5" s="14"/>
      <c r="M5" s="15"/>
      <c r="N5" s="15">
        <v>200</v>
      </c>
      <c r="O5" s="15"/>
      <c r="P5" s="15"/>
      <c r="Q5" s="16">
        <v>200</v>
      </c>
    </row>
    <row r="6" spans="1:17" ht="12">
      <c r="A6" t="s">
        <v>39</v>
      </c>
      <c r="B6" t="s">
        <v>40</v>
      </c>
      <c r="D6">
        <v>4</v>
      </c>
      <c r="E6">
        <v>120</v>
      </c>
      <c r="G6">
        <f t="shared" si="0"/>
        <v>120</v>
      </c>
      <c r="K6" s="13" t="s">
        <v>43</v>
      </c>
      <c r="L6" s="14"/>
      <c r="M6" s="15"/>
      <c r="N6" s="15"/>
      <c r="O6" s="15">
        <v>2000</v>
      </c>
      <c r="P6" s="15"/>
      <c r="Q6" s="16">
        <v>2000</v>
      </c>
    </row>
    <row r="7" spans="1:17" ht="12">
      <c r="A7" t="s">
        <v>42</v>
      </c>
      <c r="B7" t="s">
        <v>43</v>
      </c>
      <c r="D7">
        <v>4</v>
      </c>
      <c r="E7">
        <v>2000</v>
      </c>
      <c r="F7">
        <v>420</v>
      </c>
      <c r="G7">
        <f t="shared" si="0"/>
        <v>2420</v>
      </c>
      <c r="K7" s="13" t="s">
        <v>26</v>
      </c>
      <c r="L7" s="14">
        <v>100</v>
      </c>
      <c r="M7" s="15"/>
      <c r="N7" s="15"/>
      <c r="O7" s="15"/>
      <c r="P7" s="15"/>
      <c r="Q7" s="16">
        <v>100</v>
      </c>
    </row>
    <row r="8" spans="7:17" ht="12">
      <c r="G8">
        <f t="shared" si="0"/>
        <v>0</v>
      </c>
      <c r="K8" s="13" t="s">
        <v>30</v>
      </c>
      <c r="L8" s="14">
        <v>30</v>
      </c>
      <c r="M8" s="15"/>
      <c r="N8" s="15"/>
      <c r="O8" s="15"/>
      <c r="P8" s="15"/>
      <c r="Q8" s="16">
        <v>30</v>
      </c>
    </row>
    <row r="9" spans="7:17" ht="12">
      <c r="G9">
        <f t="shared" si="0"/>
        <v>0</v>
      </c>
      <c r="K9" s="13" t="s">
        <v>27</v>
      </c>
      <c r="L9" s="14"/>
      <c r="M9" s="15">
        <v>60</v>
      </c>
      <c r="N9" s="15"/>
      <c r="O9" s="15"/>
      <c r="P9" s="15"/>
      <c r="Q9" s="16">
        <v>60</v>
      </c>
    </row>
    <row r="10" spans="7:17" ht="12">
      <c r="G10">
        <f t="shared" si="0"/>
        <v>0</v>
      </c>
      <c r="K10" s="13" t="s">
        <v>56</v>
      </c>
      <c r="L10" s="14"/>
      <c r="M10" s="15"/>
      <c r="N10" s="15"/>
      <c r="O10" s="15"/>
      <c r="P10" s="15"/>
      <c r="Q10" s="16"/>
    </row>
    <row r="11" spans="7:17" ht="12">
      <c r="G11">
        <f t="shared" si="0"/>
        <v>0</v>
      </c>
      <c r="K11" s="17" t="s">
        <v>57</v>
      </c>
      <c r="L11" s="18">
        <v>130</v>
      </c>
      <c r="M11" s="19">
        <v>60</v>
      </c>
      <c r="N11" s="19">
        <v>200</v>
      </c>
      <c r="O11" s="19">
        <v>2120</v>
      </c>
      <c r="P11" s="19"/>
      <c r="Q11" s="20">
        <v>2510</v>
      </c>
    </row>
    <row r="12" ht="12">
      <c r="G12">
        <f t="shared" si="0"/>
        <v>0</v>
      </c>
    </row>
    <row r="13" ht="12">
      <c r="G13">
        <f t="shared" si="0"/>
        <v>0</v>
      </c>
    </row>
    <row r="14" ht="12">
      <c r="G14">
        <f t="shared" si="0"/>
        <v>0</v>
      </c>
    </row>
    <row r="15" ht="12">
      <c r="G15">
        <f t="shared" si="0"/>
        <v>0</v>
      </c>
    </row>
    <row r="16" ht="12">
      <c r="G16">
        <f t="shared" si="0"/>
        <v>0</v>
      </c>
    </row>
    <row r="17" ht="12">
      <c r="G17">
        <f t="shared" si="0"/>
        <v>0</v>
      </c>
    </row>
    <row r="18" ht="12">
      <c r="G18">
        <f t="shared" si="0"/>
        <v>0</v>
      </c>
    </row>
    <row r="19" ht="12">
      <c r="G19">
        <f>SUM(E19:F19)</f>
        <v>0</v>
      </c>
    </row>
    <row r="20" ht="12">
      <c r="G20">
        <f t="shared" si="0"/>
        <v>0</v>
      </c>
    </row>
    <row r="21" ht="12">
      <c r="G21">
        <f t="shared" si="0"/>
        <v>0</v>
      </c>
    </row>
    <row r="22" ht="12">
      <c r="G22">
        <f t="shared" si="0"/>
        <v>0</v>
      </c>
    </row>
    <row r="23" ht="12">
      <c r="G23">
        <f t="shared" si="0"/>
        <v>0</v>
      </c>
    </row>
    <row r="24" ht="12">
      <c r="G24">
        <f t="shared" si="0"/>
        <v>0</v>
      </c>
    </row>
    <row r="25" ht="12">
      <c r="G25">
        <f t="shared" si="0"/>
        <v>0</v>
      </c>
    </row>
    <row r="26" ht="12">
      <c r="G26">
        <f t="shared" si="0"/>
        <v>0</v>
      </c>
    </row>
    <row r="27" ht="12">
      <c r="G27">
        <f t="shared" si="0"/>
        <v>0</v>
      </c>
    </row>
    <row r="28" ht="12">
      <c r="G28">
        <f t="shared" si="0"/>
        <v>0</v>
      </c>
    </row>
    <row r="29" ht="12">
      <c r="G29">
        <f t="shared" si="0"/>
        <v>0</v>
      </c>
    </row>
    <row r="30" ht="12">
      <c r="G30">
        <f t="shared" si="0"/>
        <v>0</v>
      </c>
    </row>
    <row r="31" ht="12">
      <c r="G31">
        <f t="shared" si="0"/>
        <v>0</v>
      </c>
    </row>
    <row r="32" ht="12">
      <c r="G32">
        <f t="shared" si="0"/>
        <v>0</v>
      </c>
    </row>
    <row r="33" ht="12">
      <c r="G33">
        <f>SUM(E33:F33)</f>
        <v>0</v>
      </c>
    </row>
    <row r="34" ht="12">
      <c r="G34">
        <f t="shared" si="0"/>
        <v>0</v>
      </c>
    </row>
    <row r="35" ht="12">
      <c r="G35">
        <f t="shared" si="0"/>
        <v>0</v>
      </c>
    </row>
    <row r="36" ht="12">
      <c r="G36">
        <f t="shared" si="0"/>
        <v>0</v>
      </c>
    </row>
    <row r="37" ht="12">
      <c r="G37">
        <f t="shared" si="0"/>
        <v>0</v>
      </c>
    </row>
    <row r="38" ht="12">
      <c r="G38">
        <f t="shared" si="0"/>
        <v>0</v>
      </c>
    </row>
    <row r="39" ht="12">
      <c r="G39">
        <f t="shared" si="0"/>
        <v>0</v>
      </c>
    </row>
    <row r="40" ht="12">
      <c r="G40">
        <f t="shared" si="0"/>
        <v>0</v>
      </c>
    </row>
    <row r="41" ht="12">
      <c r="G41">
        <f t="shared" si="0"/>
        <v>0</v>
      </c>
    </row>
    <row r="42" ht="12">
      <c r="G42">
        <f t="shared" si="0"/>
        <v>0</v>
      </c>
    </row>
    <row r="43" ht="12">
      <c r="G43">
        <f t="shared" si="0"/>
        <v>0</v>
      </c>
    </row>
    <row r="44" ht="12">
      <c r="G44">
        <f t="shared" si="0"/>
        <v>0</v>
      </c>
    </row>
    <row r="45" ht="12">
      <c r="G45">
        <f t="shared" si="0"/>
        <v>0</v>
      </c>
    </row>
    <row r="46" ht="12">
      <c r="G46">
        <f t="shared" si="0"/>
        <v>0</v>
      </c>
    </row>
    <row r="47" ht="12">
      <c r="G47">
        <f t="shared" si="0"/>
        <v>0</v>
      </c>
    </row>
    <row r="48" ht="12">
      <c r="G48">
        <f t="shared" si="0"/>
        <v>0</v>
      </c>
    </row>
    <row r="49" ht="12">
      <c r="G49">
        <f t="shared" si="0"/>
        <v>0</v>
      </c>
    </row>
    <row r="50" ht="12">
      <c r="G50">
        <f t="shared" si="0"/>
        <v>0</v>
      </c>
    </row>
    <row r="51" ht="12">
      <c r="G51">
        <f t="shared" si="0"/>
        <v>0</v>
      </c>
    </row>
    <row r="52" ht="12">
      <c r="G52">
        <f t="shared" si="0"/>
        <v>0</v>
      </c>
    </row>
    <row r="53" ht="12">
      <c r="G53">
        <f t="shared" si="0"/>
        <v>0</v>
      </c>
    </row>
    <row r="54" ht="12">
      <c r="G54">
        <f t="shared" si="0"/>
        <v>0</v>
      </c>
    </row>
    <row r="55" ht="12">
      <c r="G55">
        <f t="shared" si="0"/>
        <v>0</v>
      </c>
    </row>
    <row r="56" ht="12">
      <c r="G56">
        <f t="shared" si="0"/>
        <v>0</v>
      </c>
    </row>
    <row r="57" ht="12">
      <c r="G57">
        <f t="shared" si="0"/>
        <v>0</v>
      </c>
    </row>
    <row r="58" ht="12">
      <c r="G58">
        <f t="shared" si="0"/>
        <v>0</v>
      </c>
    </row>
    <row r="59" ht="12">
      <c r="G59">
        <f t="shared" si="0"/>
        <v>0</v>
      </c>
    </row>
    <row r="60" ht="12">
      <c r="G60">
        <f t="shared" si="0"/>
        <v>0</v>
      </c>
    </row>
    <row r="61" ht="12">
      <c r="G61">
        <f t="shared" si="0"/>
        <v>0</v>
      </c>
    </row>
    <row r="62" ht="12">
      <c r="G62">
        <f t="shared" si="0"/>
        <v>0</v>
      </c>
    </row>
    <row r="63" ht="12">
      <c r="G63">
        <f t="shared" si="0"/>
        <v>0</v>
      </c>
    </row>
    <row r="64" ht="12">
      <c r="G64">
        <f t="shared" si="0"/>
        <v>0</v>
      </c>
    </row>
    <row r="65" ht="12">
      <c r="G65">
        <f t="shared" si="0"/>
        <v>0</v>
      </c>
    </row>
    <row r="66" ht="12">
      <c r="G66">
        <f t="shared" si="0"/>
        <v>0</v>
      </c>
    </row>
    <row r="67" ht="12">
      <c r="G67">
        <f>SUM(E67:F67)</f>
        <v>0</v>
      </c>
    </row>
    <row r="68" ht="12">
      <c r="G68">
        <f>SUM(E68:F68)</f>
        <v>0</v>
      </c>
    </row>
    <row r="69" ht="12">
      <c r="G69">
        <f>SUM(E69:F69)</f>
        <v>0</v>
      </c>
    </row>
    <row r="70" ht="12">
      <c r="G70">
        <f>SUM(E70:F70)</f>
        <v>0</v>
      </c>
    </row>
    <row r="71" ht="12">
      <c r="G71">
        <f>SUM(E71:F71)</f>
        <v>0</v>
      </c>
    </row>
  </sheetData>
  <sheetProtection/>
  <autoFilter ref="A1:G71"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J16" sqref="J16"/>
    </sheetView>
  </sheetViews>
  <sheetFormatPr defaultColWidth="8.8515625" defaultRowHeight="12.75"/>
  <cols>
    <col min="1" max="1" width="18.421875" style="0" customWidth="1"/>
    <col min="2" max="2" width="11.8515625" style="0" customWidth="1"/>
  </cols>
  <sheetData>
    <row r="1" ht="12">
      <c r="A1" s="2" t="s">
        <v>33</v>
      </c>
    </row>
    <row r="2" spans="1:2" ht="12">
      <c r="A2" t="s">
        <v>31</v>
      </c>
      <c r="B2" s="1">
        <f>SUMIF(Verkoopfacturen!C:C,"=1",Verkoopfacturen!E:E)</f>
        <v>1470</v>
      </c>
    </row>
    <row r="3" spans="1:2" ht="12">
      <c r="A3" t="s">
        <v>32</v>
      </c>
      <c r="B3" s="1">
        <f>SUMIF(Inkoopfacturen!D:D,"=1",Inkoopfacturen!F:F)</f>
        <v>22.8</v>
      </c>
    </row>
    <row r="4" spans="1:2" ht="12">
      <c r="A4" s="2" t="s">
        <v>34</v>
      </c>
      <c r="B4" s="3">
        <f>+B2-B3</f>
        <v>1447.2</v>
      </c>
    </row>
    <row r="7" ht="12">
      <c r="A7" s="2" t="s">
        <v>35</v>
      </c>
    </row>
    <row r="8" spans="1:2" ht="12">
      <c r="A8" t="s">
        <v>31</v>
      </c>
      <c r="B8" s="1">
        <f>SUMIF(Verkoopfacturen!C:C,"=2",Verkoopfacturen!E:E)</f>
        <v>1995</v>
      </c>
    </row>
    <row r="9" spans="1:2" ht="12">
      <c r="A9" t="s">
        <v>32</v>
      </c>
      <c r="B9" s="1">
        <f>SUMIF(Inkoopfacturen!D:D,"=2",Inkoopfacturen!F:F)</f>
        <v>12.6</v>
      </c>
    </row>
    <row r="10" spans="1:2" ht="12">
      <c r="A10" s="2" t="s">
        <v>34</v>
      </c>
      <c r="B10" s="3">
        <f>+B8-B9</f>
        <v>1982.4</v>
      </c>
    </row>
    <row r="13" ht="12">
      <c r="A13" s="2" t="s">
        <v>36</v>
      </c>
    </row>
    <row r="14" spans="1:2" ht="12">
      <c r="A14" t="s">
        <v>31</v>
      </c>
      <c r="B14" s="1">
        <f>SUMIF(Verkoopfacturen!C:C,"=3",Verkoopfacturen!E:E)</f>
        <v>2100</v>
      </c>
    </row>
    <row r="15" spans="1:2" ht="12">
      <c r="A15" t="s">
        <v>32</v>
      </c>
      <c r="B15" s="1">
        <f>SUMIF(Inkoopfacturen!D:D,"=3",Inkoopfacturen!F:F)</f>
        <v>42</v>
      </c>
    </row>
    <row r="16" spans="1:2" ht="12">
      <c r="A16" s="2" t="s">
        <v>34</v>
      </c>
      <c r="B16" s="3">
        <f>+B14-B15</f>
        <v>2058</v>
      </c>
    </row>
    <row r="19" ht="12">
      <c r="A19" s="2" t="s">
        <v>37</v>
      </c>
    </row>
    <row r="20" spans="1:2" ht="12">
      <c r="A20" t="s">
        <v>31</v>
      </c>
      <c r="B20" s="1">
        <f>SUMIF(Verkoopfacturen!C:C,"=4",Verkoopfacturen!E:E)</f>
        <v>1680</v>
      </c>
    </row>
    <row r="21" spans="1:2" ht="12">
      <c r="A21" t="s">
        <v>32</v>
      </c>
      <c r="B21" s="1">
        <f>SUMIF(Inkoopfacturen!D:D,"=4",Inkoopfacturen!F:F)</f>
        <v>420</v>
      </c>
    </row>
    <row r="22" spans="1:2" ht="12">
      <c r="A22" s="2" t="s">
        <v>34</v>
      </c>
      <c r="B22" s="3">
        <f>+B20-B21</f>
        <v>1260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Hogema Training &amp; Coaching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Femke Hogema</dc:creator>
  <cp:keywords/>
  <dc:description/>
  <cp:lastModifiedBy>Femke Hogema</cp:lastModifiedBy>
  <dcterms:created xsi:type="dcterms:W3CDTF">2008-04-05T14:49:44Z</dcterms:created>
  <dcterms:modified xsi:type="dcterms:W3CDTF">2015-02-24T10:22:37Z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